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93e2ee987aba976710e26d81b5f80cce49fd4c14/46505210258/6b9c813e-9cfa-44a3-9e04-097ad21d637a/"/>
    </mc:Choice>
  </mc:AlternateContent>
  <xr:revisionPtr revIDLastSave="0" documentId="13_ncr:1_{23811226-2ADB-4B00-9900-A1D1CC8C8D76}" xr6:coauthVersionLast="47" xr6:coauthVersionMax="47" xr10:uidLastSave="{00000000-0000-0000-0000-000000000000}"/>
  <bookViews>
    <workbookView xWindow="28680" yWindow="-120" windowWidth="38640" windowHeight="21120" xr2:uid="{B2C39FF5-DE2F-40C5-B709-656E7F95CB7E}"/>
  </bookViews>
  <sheets>
    <sheet name="Lis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D24" i="2" s="1"/>
  <c r="H15" i="2"/>
  <c r="B15" i="2"/>
  <c r="F24" i="2"/>
  <c r="B24" i="2"/>
  <c r="H16" i="2"/>
  <c r="B16" i="2"/>
  <c r="K14" i="2"/>
  <c r="J14" i="2"/>
  <c r="I14" i="2"/>
  <c r="G14" i="2"/>
  <c r="F14" i="2"/>
  <c r="D14" i="2"/>
  <c r="C14" i="2"/>
  <c r="K13" i="2"/>
  <c r="J13" i="2"/>
  <c r="I13" i="2"/>
  <c r="G13" i="2"/>
  <c r="F13" i="2"/>
  <c r="D13" i="2"/>
  <c r="C13" i="2"/>
  <c r="K12" i="2"/>
  <c r="J12" i="2"/>
  <c r="I12" i="2"/>
  <c r="G12" i="2"/>
  <c r="F12" i="2"/>
  <c r="D12" i="2"/>
  <c r="C12" i="2"/>
  <c r="E16" i="2" l="1"/>
  <c r="C15" i="2"/>
  <c r="B25" i="2" s="1"/>
  <c r="K15" i="2"/>
  <c r="H24" i="2"/>
  <c r="D15" i="2"/>
  <c r="D16" i="2" s="1"/>
  <c r="F15" i="2"/>
  <c r="D25" i="2" s="1"/>
  <c r="E25" i="2" s="1"/>
  <c r="G15" i="2"/>
  <c r="D26" i="2" s="1"/>
  <c r="E26" i="2" s="1"/>
  <c r="I15" i="2"/>
  <c r="J15" i="2"/>
  <c r="K16" i="2"/>
  <c r="B17" i="2" s="1"/>
  <c r="K17" i="2"/>
  <c r="B26" i="2"/>
  <c r="G16" i="2"/>
  <c r="F25" i="2"/>
  <c r="G25" i="2" s="1"/>
  <c r="I16" i="2"/>
  <c r="F26" i="2"/>
  <c r="G26" i="2" s="1"/>
  <c r="J16" i="2"/>
  <c r="C16" i="2" l="1"/>
  <c r="F16" i="2"/>
  <c r="H26" i="2"/>
  <c r="I26" i="2" s="1"/>
  <c r="C26" i="2"/>
  <c r="H25" i="2"/>
  <c r="I25" i="2" s="1"/>
  <c r="C25" i="2"/>
</calcChain>
</file>

<file path=xl/sharedStrings.xml><?xml version="1.0" encoding="utf-8"?>
<sst xmlns="http://schemas.openxmlformats.org/spreadsheetml/2006/main" count="38" uniqueCount="23">
  <si>
    <t xml:space="preserve">Sotsiaalkaitseministri {regDateTime} käskkirjaga nr {regNumber} kinnitatud toetuse andmise tingimuste "Peremajade rajamine ja olemasolevate ruumide kohandamine ööpäevaringsete teenuste osutamiseks suure abivajaduse ja kompleksprobleemidega lastele" </t>
  </si>
  <si>
    <t xml:space="preserve">TAT finantsplaan ja eelarve kulukohtade kaupa </t>
  </si>
  <si>
    <t>TAT nimi: Peremajade rajamine ja olemasolevate ruumide kohandamine ööpäevaringsete teenuste osutamiseks suure abivajaduse ja kompleksprobleemidega lastele</t>
  </si>
  <si>
    <t>Toetuse elluviija: AS Hoolekandeteenused</t>
  </si>
  <si>
    <t>Aasta</t>
  </si>
  <si>
    <t>TAT tegevus</t>
  </si>
  <si>
    <t>Abikõblik kulu</t>
  </si>
  <si>
    <t>ERF toetuse summa (70%)</t>
  </si>
  <si>
    <t>RKF (30%)</t>
  </si>
  <si>
    <t>KOKKU</t>
  </si>
  <si>
    <t>Tervishoiuteenustega integreeritud teenusekohtade rajamine Maarjamaa Hariduskolleegiumi Emajõe üksusesse Kaagveres</t>
  </si>
  <si>
    <t>Kulu kokku 2025–2027</t>
  </si>
  <si>
    <t>Projekti finantsplaan</t>
  </si>
  <si>
    <t>Summa</t>
  </si>
  <si>
    <t>Osakaal</t>
  </si>
  <si>
    <t>ERFi sekkumise  21.4.1.21 "Peremajade rajamine ja olemasolevate ruumide kohandamine ööpäevaringsete teenuste osutamiseks suure abivajaduse ja kompleksprobleemidega lastele" üksuste rajamise jaotus aastate kaupa</t>
  </si>
  <si>
    <t>sh ERFi osalus (70%)</t>
  </si>
  <si>
    <t>sh riiklik kaasfinantseering (30%)</t>
  </si>
  <si>
    <t>Täiendava teenuseüksuse rajamine Tallinnasse</t>
  </si>
  <si>
    <t>TAT abikõlblikkuse periood: 01.03.2025–31.12.2027</t>
  </si>
  <si>
    <r>
      <t>Projektijuhtimine (</t>
    </r>
    <r>
      <rPr>
        <b/>
        <i/>
        <sz val="8"/>
        <color theme="1"/>
        <rFont val="Arial"/>
        <family val="2"/>
        <charset val="186"/>
      </rPr>
      <t>ca</t>
    </r>
    <r>
      <rPr>
        <b/>
        <sz val="8"/>
        <color theme="1"/>
        <rFont val="Arial"/>
        <family val="2"/>
        <charset val="186"/>
      </rPr>
      <t xml:space="preserve"> 3 %)</t>
    </r>
  </si>
  <si>
    <t>Lisa</t>
  </si>
  <si>
    <t>Teenuseüksuse rajamine elluviijale kuuluvale kinnistule aadressil Tallinn, Laevastiku tn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</si>
</sst>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b/>
      <sz val="8"/>
      <color rgb="FFFF0000"/>
      <name val="Arial"/>
      <family val="2"/>
      <charset val="186"/>
    </font>
    <font>
      <b/>
      <i/>
      <sz val="8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right" wrapText="1"/>
    </xf>
    <xf numFmtId="164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wrapText="1"/>
    </xf>
    <xf numFmtId="0" fontId="5" fillId="0" borderId="0" xfId="0" applyFont="1"/>
    <xf numFmtId="3" fontId="8" fillId="0" borderId="0" xfId="0" applyNumberFormat="1" applyFont="1" applyAlignment="1">
      <alignment horizontal="right"/>
    </xf>
    <xf numFmtId="3" fontId="8" fillId="0" borderId="0" xfId="2" applyNumberFormat="1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8" fillId="0" borderId="0" xfId="0" applyFont="1" applyAlignment="1">
      <alignment vertical="top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/>
    </xf>
    <xf numFmtId="4" fontId="5" fillId="0" borderId="3" xfId="0" applyNumberFormat="1" applyFont="1" applyBorder="1"/>
    <xf numFmtId="4" fontId="5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5" fillId="0" borderId="0" xfId="0" applyNumberFormat="1" applyFont="1"/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5" fillId="0" borderId="0" xfId="0" applyNumberFormat="1" applyFo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vertical="top" wrapText="1"/>
    </xf>
    <xf numFmtId="0" fontId="4" fillId="0" borderId="2" xfId="0" applyFont="1" applyBorder="1"/>
    <xf numFmtId="0" fontId="7" fillId="0" borderId="1" xfId="0" applyFont="1" applyBorder="1" applyAlignment="1">
      <alignment horizontal="left" vertical="center" wrapText="1"/>
    </xf>
    <xf numFmtId="9" fontId="5" fillId="0" borderId="1" xfId="1" applyFont="1" applyBorder="1"/>
    <xf numFmtId="0" fontId="8" fillId="0" borderId="1" xfId="0" applyFont="1" applyBorder="1" applyAlignment="1">
      <alignment horizontal="left" vertical="center" wrapText="1"/>
    </xf>
    <xf numFmtId="9" fontId="5" fillId="0" borderId="1" xfId="0" applyNumberFormat="1" applyFont="1" applyBorder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vertical="center" wrapText="1"/>
    </xf>
  </cellXfs>
  <cellStyles count="3">
    <cellStyle name="Normaallaad" xfId="0" builtinId="0"/>
    <cellStyle name="Normaallaad 2" xfId="2" xr:uid="{31A12075-669B-44C5-83F3-346EDF2B2ED4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F0BE2-171F-4BD8-B53F-2AB44D44B10C}">
  <dimension ref="A1:P29"/>
  <sheetViews>
    <sheetView tabSelected="1" topLeftCell="A4" zoomScale="175" zoomScaleNormal="175" workbookViewId="0">
      <selection activeCell="A15" sqref="A15"/>
    </sheetView>
  </sheetViews>
  <sheetFormatPr defaultColWidth="9.26953125" defaultRowHeight="14" x14ac:dyDescent="0.3"/>
  <cols>
    <col min="1" max="1" width="40.26953125" style="6" customWidth="1"/>
    <col min="2" max="2" width="9.54296875" style="6" bestFit="1" customWidth="1"/>
    <col min="3" max="3" width="9.36328125" style="6" bestFit="1" customWidth="1"/>
    <col min="4" max="6" width="9.54296875" style="6" bestFit="1" customWidth="1"/>
    <col min="7" max="7" width="9.36328125" style="6" bestFit="1" customWidth="1"/>
    <col min="8" max="9" width="9.54296875" style="6" bestFit="1" customWidth="1"/>
    <col min="10" max="10" width="9.36328125" style="6" bestFit="1" customWidth="1"/>
    <col min="11" max="11" width="9.453125" style="6" bestFit="1" customWidth="1"/>
    <col min="12" max="16384" width="9.26953125" style="6"/>
  </cols>
  <sheetData>
    <row r="1" spans="1:16" ht="44.65" customHeight="1" x14ac:dyDescent="0.3">
      <c r="A1" s="2"/>
      <c r="B1" s="1"/>
      <c r="C1" s="3"/>
      <c r="D1" s="3"/>
      <c r="E1" s="3"/>
      <c r="F1" s="3"/>
      <c r="G1" s="37" t="s">
        <v>0</v>
      </c>
      <c r="H1" s="37"/>
      <c r="I1" s="37"/>
      <c r="J1" s="37"/>
      <c r="K1" s="37"/>
      <c r="L1" s="3"/>
      <c r="M1" s="3"/>
      <c r="N1" s="3"/>
      <c r="O1" s="3"/>
      <c r="P1" s="5"/>
    </row>
    <row r="2" spans="1:16" x14ac:dyDescent="0.3">
      <c r="A2" s="2"/>
      <c r="B2" s="1"/>
      <c r="C2" s="3"/>
      <c r="D2" s="3"/>
      <c r="E2" s="3"/>
      <c r="F2" s="3"/>
      <c r="G2" s="4"/>
      <c r="H2" s="4"/>
      <c r="I2" s="4"/>
      <c r="J2" s="4"/>
      <c r="K2" s="11" t="s">
        <v>21</v>
      </c>
      <c r="L2" s="3"/>
      <c r="M2" s="3"/>
      <c r="N2" s="3"/>
      <c r="O2" s="3"/>
      <c r="P2" s="5"/>
    </row>
    <row r="3" spans="1:16" x14ac:dyDescent="0.3">
      <c r="A3" s="7" t="s">
        <v>1</v>
      </c>
      <c r="B3" s="8"/>
      <c r="C3" s="9"/>
      <c r="D3" s="9"/>
      <c r="E3" s="9"/>
      <c r="F3" s="9"/>
      <c r="G3" s="9"/>
      <c r="H3" s="7"/>
      <c r="I3" s="8"/>
      <c r="J3" s="10"/>
      <c r="K3" s="11"/>
      <c r="L3" s="5"/>
      <c r="M3" s="3"/>
      <c r="N3" s="3"/>
      <c r="O3" s="3"/>
      <c r="P3" s="5"/>
    </row>
    <row r="4" spans="1:16" x14ac:dyDescent="0.3">
      <c r="A4" s="7"/>
      <c r="B4" s="8"/>
      <c r="C4" s="9"/>
      <c r="D4" s="9"/>
      <c r="E4" s="9"/>
      <c r="F4" s="9"/>
      <c r="G4" s="9"/>
      <c r="H4" s="7"/>
      <c r="I4" s="8"/>
      <c r="J4" s="10"/>
      <c r="K4" s="10"/>
      <c r="L4" s="5"/>
      <c r="M4" s="3"/>
      <c r="N4" s="3"/>
      <c r="O4" s="3"/>
      <c r="P4" s="5"/>
    </row>
    <row r="5" spans="1:16" x14ac:dyDescent="0.3">
      <c r="A5" s="12" t="s">
        <v>19</v>
      </c>
      <c r="B5" s="13"/>
      <c r="C5" s="9"/>
      <c r="D5" s="9"/>
      <c r="E5" s="9"/>
      <c r="F5" s="9"/>
      <c r="G5" s="9"/>
      <c r="H5" s="12"/>
      <c r="I5" s="13"/>
      <c r="J5" s="9"/>
      <c r="K5" s="9"/>
      <c r="L5" s="5"/>
      <c r="M5" s="3"/>
      <c r="N5" s="3"/>
      <c r="O5" s="3"/>
      <c r="P5" s="5"/>
    </row>
    <row r="6" spans="1:16" x14ac:dyDescent="0.3">
      <c r="A6" s="12" t="s">
        <v>2</v>
      </c>
      <c r="B6" s="13"/>
      <c r="C6" s="9"/>
      <c r="D6" s="9"/>
      <c r="E6" s="9"/>
      <c r="F6" s="9"/>
      <c r="G6" s="9"/>
      <c r="H6" s="12"/>
      <c r="I6" s="13"/>
      <c r="J6" s="9"/>
      <c r="K6" s="9"/>
      <c r="L6" s="5"/>
      <c r="M6" s="14"/>
      <c r="N6" s="14"/>
      <c r="O6" s="14"/>
      <c r="P6" s="9"/>
    </row>
    <row r="7" spans="1:16" x14ac:dyDescent="0.3">
      <c r="A7" s="15" t="s">
        <v>3</v>
      </c>
      <c r="B7" s="13"/>
      <c r="C7" s="9"/>
      <c r="D7" s="9"/>
      <c r="E7" s="9"/>
      <c r="F7" s="9"/>
      <c r="G7" s="9"/>
      <c r="H7" s="15"/>
      <c r="I7" s="13"/>
      <c r="J7" s="9"/>
      <c r="K7" s="9"/>
      <c r="L7" s="3"/>
      <c r="M7" s="3"/>
      <c r="N7" s="3"/>
      <c r="O7" s="3"/>
      <c r="P7" s="5"/>
    </row>
    <row r="8" spans="1:16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3"/>
      <c r="M8" s="3"/>
      <c r="N8" s="3"/>
      <c r="O8" s="3"/>
      <c r="P8" s="5"/>
    </row>
    <row r="9" spans="1:16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5"/>
      <c r="M9" s="3"/>
      <c r="N9" s="3"/>
      <c r="O9" s="3"/>
      <c r="P9" s="5"/>
    </row>
    <row r="10" spans="1:16" x14ac:dyDescent="0.3">
      <c r="A10" s="16" t="s">
        <v>4</v>
      </c>
      <c r="B10" s="38">
        <v>2025</v>
      </c>
      <c r="C10" s="39"/>
      <c r="D10" s="39"/>
      <c r="E10" s="38">
        <v>2026</v>
      </c>
      <c r="F10" s="39"/>
      <c r="G10" s="39"/>
      <c r="H10" s="38">
        <v>2027</v>
      </c>
      <c r="I10" s="39"/>
      <c r="J10" s="39"/>
      <c r="K10" s="16"/>
      <c r="L10" s="5"/>
      <c r="M10" s="3"/>
      <c r="N10" s="3"/>
      <c r="O10" s="3"/>
      <c r="P10" s="5"/>
    </row>
    <row r="11" spans="1:16" ht="42.5" x14ac:dyDescent="0.3">
      <c r="A11" s="16" t="s">
        <v>5</v>
      </c>
      <c r="B11" s="18" t="s">
        <v>6</v>
      </c>
      <c r="C11" s="19" t="s">
        <v>7</v>
      </c>
      <c r="D11" s="17" t="s">
        <v>8</v>
      </c>
      <c r="E11" s="18" t="s">
        <v>6</v>
      </c>
      <c r="F11" s="19" t="s">
        <v>7</v>
      </c>
      <c r="G11" s="17" t="s">
        <v>8</v>
      </c>
      <c r="H11" s="18" t="s">
        <v>6</v>
      </c>
      <c r="I11" s="19" t="s">
        <v>7</v>
      </c>
      <c r="J11" s="17" t="s">
        <v>8</v>
      </c>
      <c r="K11" s="16" t="s">
        <v>9</v>
      </c>
      <c r="L11" s="5"/>
      <c r="M11" s="3"/>
      <c r="N11" s="3"/>
      <c r="O11" s="3"/>
      <c r="P11" s="5"/>
    </row>
    <row r="12" spans="1:16" ht="31.5" x14ac:dyDescent="0.3">
      <c r="A12" s="20" t="s">
        <v>10</v>
      </c>
      <c r="B12" s="21">
        <v>50000</v>
      </c>
      <c r="C12" s="22">
        <f>SUM(B12)*0.7</f>
        <v>35000</v>
      </c>
      <c r="D12" s="22">
        <f>SUM(B12*0.3)</f>
        <v>15000</v>
      </c>
      <c r="E12" s="22">
        <v>500000</v>
      </c>
      <c r="F12" s="22">
        <f>SUM(E12*0.7)</f>
        <v>350000</v>
      </c>
      <c r="G12" s="22">
        <f>SUM(E12*0.3)</f>
        <v>150000</v>
      </c>
      <c r="H12" s="22">
        <v>0</v>
      </c>
      <c r="I12" s="22">
        <f>SUM(H12*0.7)</f>
        <v>0</v>
      </c>
      <c r="J12" s="22">
        <f>SUM(H12*0.3)</f>
        <v>0</v>
      </c>
      <c r="K12" s="22">
        <f>SUM(B12+E12+H12)</f>
        <v>550000</v>
      </c>
      <c r="L12" s="5"/>
      <c r="M12" s="3"/>
      <c r="N12" s="3"/>
      <c r="O12" s="3"/>
      <c r="P12" s="5"/>
    </row>
    <row r="13" spans="1:16" ht="21" x14ac:dyDescent="0.3">
      <c r="A13" s="42" t="s">
        <v>22</v>
      </c>
      <c r="B13" s="22">
        <v>30000</v>
      </c>
      <c r="C13" s="22">
        <f t="shared" ref="C13:C14" si="0">SUM(B13)*0.7</f>
        <v>21000</v>
      </c>
      <c r="D13" s="22">
        <f t="shared" ref="D13:D14" si="1">SUM(B13*0.3)</f>
        <v>9000</v>
      </c>
      <c r="E13" s="22">
        <v>1440000</v>
      </c>
      <c r="F13" s="22">
        <f t="shared" ref="F13:F14" si="2">SUM(E13*0.7)</f>
        <v>1007999.9999999999</v>
      </c>
      <c r="G13" s="22">
        <f t="shared" ref="G13:G14" si="3">SUM(E13*0.3)</f>
        <v>432000</v>
      </c>
      <c r="H13" s="22">
        <v>930000</v>
      </c>
      <c r="I13" s="22">
        <f t="shared" ref="I13:I14" si="4">SUM(H13*0.7)</f>
        <v>651000</v>
      </c>
      <c r="J13" s="22">
        <f t="shared" ref="J13:J14" si="5">SUM(H13*0.3)</f>
        <v>279000</v>
      </c>
      <c r="K13" s="22">
        <f t="shared" ref="K13:K14" si="6">SUM(B13+E13+H13)</f>
        <v>2400000</v>
      </c>
      <c r="L13" s="5"/>
      <c r="M13" s="3"/>
      <c r="N13" s="3"/>
      <c r="O13" s="3"/>
      <c r="P13" s="5"/>
    </row>
    <row r="14" spans="1:16" x14ac:dyDescent="0.3">
      <c r="A14" s="20" t="s">
        <v>18</v>
      </c>
      <c r="B14" s="22">
        <v>10000</v>
      </c>
      <c r="C14" s="22">
        <f t="shared" si="0"/>
        <v>7000</v>
      </c>
      <c r="D14" s="22">
        <f t="shared" si="1"/>
        <v>3000</v>
      </c>
      <c r="E14" s="22">
        <v>600000</v>
      </c>
      <c r="F14" s="22">
        <f t="shared" si="2"/>
        <v>420000</v>
      </c>
      <c r="G14" s="22">
        <f t="shared" si="3"/>
        <v>180000</v>
      </c>
      <c r="H14" s="22">
        <v>2265242.7200000002</v>
      </c>
      <c r="I14" s="22">
        <f t="shared" si="4"/>
        <v>1585669.9040000001</v>
      </c>
      <c r="J14" s="22">
        <f t="shared" si="5"/>
        <v>679572.81599999999</v>
      </c>
      <c r="K14" s="22">
        <f t="shared" si="6"/>
        <v>2875242.72</v>
      </c>
      <c r="L14" s="5"/>
      <c r="M14" s="3"/>
      <c r="N14" s="3"/>
      <c r="O14" s="3"/>
      <c r="P14" s="5"/>
    </row>
    <row r="15" spans="1:16" x14ac:dyDescent="0.3">
      <c r="A15" s="20" t="s">
        <v>20</v>
      </c>
      <c r="B15" s="22">
        <f>(B12+B13+B14)*0.03</f>
        <v>2700</v>
      </c>
      <c r="C15" s="22">
        <f t="shared" ref="C15:J15" si="7">(C12+C13+C14)*0.03</f>
        <v>1890</v>
      </c>
      <c r="D15" s="22">
        <f t="shared" si="7"/>
        <v>810</v>
      </c>
      <c r="E15" s="22">
        <f t="shared" si="7"/>
        <v>76200</v>
      </c>
      <c r="F15" s="22">
        <f t="shared" si="7"/>
        <v>53340</v>
      </c>
      <c r="G15" s="22">
        <f t="shared" si="7"/>
        <v>22860</v>
      </c>
      <c r="H15" s="22">
        <f t="shared" si="7"/>
        <v>95857.281600000002</v>
      </c>
      <c r="I15" s="22">
        <f t="shared" si="7"/>
        <v>67100.097120000006</v>
      </c>
      <c r="J15" s="22">
        <f t="shared" si="7"/>
        <v>28757.18448</v>
      </c>
      <c r="K15" s="22">
        <f>SUM(B15+E15+H15)</f>
        <v>174757.28159999999</v>
      </c>
      <c r="L15" s="5"/>
      <c r="M15" s="3"/>
      <c r="N15" s="3"/>
      <c r="O15" s="3"/>
      <c r="P15" s="5"/>
    </row>
    <row r="16" spans="1:16" x14ac:dyDescent="0.3">
      <c r="A16" s="23" t="s">
        <v>9</v>
      </c>
      <c r="B16" s="22">
        <f>SUM(B12:B15)</f>
        <v>92700</v>
      </c>
      <c r="C16" s="22">
        <f t="shared" ref="C16:J16" si="8">SUM(C12:C15)</f>
        <v>64890</v>
      </c>
      <c r="D16" s="22">
        <f t="shared" si="8"/>
        <v>27810</v>
      </c>
      <c r="E16" s="22">
        <f t="shared" si="8"/>
        <v>2616200</v>
      </c>
      <c r="F16" s="22">
        <f t="shared" si="8"/>
        <v>1831340</v>
      </c>
      <c r="G16" s="22">
        <f t="shared" si="8"/>
        <v>784860</v>
      </c>
      <c r="H16" s="22">
        <f t="shared" si="8"/>
        <v>3291100.0016000001</v>
      </c>
      <c r="I16" s="22">
        <f t="shared" si="8"/>
        <v>2303770.0011200001</v>
      </c>
      <c r="J16" s="22">
        <f t="shared" si="8"/>
        <v>987330.00048000005</v>
      </c>
      <c r="K16" s="22">
        <f>SUM(K12:K15)</f>
        <v>6000000.001600001</v>
      </c>
      <c r="L16" s="5"/>
      <c r="M16" s="3"/>
      <c r="N16" s="3"/>
      <c r="O16" s="3"/>
      <c r="P16" s="5"/>
    </row>
    <row r="17" spans="1:16" x14ac:dyDescent="0.3">
      <c r="A17" s="24" t="s">
        <v>11</v>
      </c>
      <c r="B17" s="22">
        <f>K16</f>
        <v>6000000.001600001</v>
      </c>
      <c r="C17" s="25"/>
      <c r="D17" s="25"/>
      <c r="E17" s="25"/>
      <c r="F17" s="25"/>
      <c r="G17" s="25"/>
      <c r="H17" s="25"/>
      <c r="I17" s="25"/>
      <c r="J17" s="25"/>
      <c r="K17" s="22">
        <f>K16</f>
        <v>6000000.001600001</v>
      </c>
      <c r="L17" s="5"/>
      <c r="M17" s="3"/>
      <c r="N17" s="3"/>
      <c r="O17" s="3"/>
      <c r="P17" s="5"/>
    </row>
    <row r="18" spans="1:16" x14ac:dyDescent="0.3">
      <c r="A18" s="26"/>
      <c r="B18" s="9"/>
      <c r="C18" s="9"/>
      <c r="D18" s="9"/>
      <c r="E18" s="9"/>
      <c r="F18" s="9"/>
      <c r="G18" s="9"/>
      <c r="H18" s="9"/>
      <c r="I18" s="9"/>
      <c r="J18" s="9"/>
      <c r="K18" s="9"/>
      <c r="L18" s="3"/>
      <c r="M18" s="3"/>
      <c r="N18" s="3"/>
      <c r="O18" s="3"/>
      <c r="P18" s="5"/>
    </row>
    <row r="19" spans="1:16" x14ac:dyDescent="0.3">
      <c r="A19" s="27"/>
      <c r="B19" s="9"/>
      <c r="C19" s="9"/>
      <c r="D19" s="9"/>
      <c r="E19" s="9"/>
      <c r="F19" s="9"/>
      <c r="G19" s="9"/>
      <c r="H19" s="9"/>
      <c r="I19" s="9"/>
      <c r="J19" s="9"/>
      <c r="K19" s="28"/>
      <c r="L19" s="3"/>
      <c r="M19" s="3"/>
      <c r="N19" s="3"/>
      <c r="O19" s="3"/>
      <c r="P19" s="5"/>
    </row>
    <row r="20" spans="1:16" x14ac:dyDescent="0.3">
      <c r="A20" s="9" t="s">
        <v>12</v>
      </c>
      <c r="B20" s="28"/>
      <c r="C20" s="9"/>
      <c r="D20" s="9"/>
      <c r="E20" s="9"/>
      <c r="F20" s="9"/>
      <c r="G20" s="9"/>
      <c r="H20" s="9"/>
      <c r="I20" s="9"/>
      <c r="J20" s="9"/>
      <c r="K20" s="9"/>
      <c r="L20" s="5"/>
      <c r="M20" s="3"/>
      <c r="N20" s="3"/>
      <c r="O20" s="3"/>
      <c r="P20" s="5"/>
    </row>
    <row r="21" spans="1:16" x14ac:dyDescent="0.3">
      <c r="A21" s="27"/>
      <c r="B21" s="9"/>
      <c r="C21" s="9"/>
      <c r="D21" s="9"/>
      <c r="E21" s="9"/>
      <c r="F21" s="9"/>
      <c r="G21" s="9"/>
      <c r="H21" s="9"/>
      <c r="I21" s="9"/>
      <c r="J21" s="9"/>
      <c r="K21" s="9"/>
      <c r="L21" s="5"/>
      <c r="M21" s="3"/>
      <c r="N21" s="3"/>
      <c r="O21" s="3"/>
      <c r="P21" s="5"/>
    </row>
    <row r="22" spans="1:16" x14ac:dyDescent="0.3">
      <c r="A22" s="29" t="s">
        <v>4</v>
      </c>
      <c r="B22" s="38">
        <v>2025</v>
      </c>
      <c r="C22" s="38"/>
      <c r="D22" s="40">
        <v>2026</v>
      </c>
      <c r="E22" s="40"/>
      <c r="F22" s="38">
        <v>2027</v>
      </c>
      <c r="G22" s="41"/>
      <c r="H22" s="38" t="s">
        <v>9</v>
      </c>
      <c r="I22" s="38"/>
      <c r="J22" s="9"/>
      <c r="K22" s="28"/>
      <c r="L22" s="5"/>
      <c r="M22" s="3"/>
      <c r="N22" s="3"/>
      <c r="O22" s="3"/>
      <c r="P22" s="5"/>
    </row>
    <row r="23" spans="1:16" x14ac:dyDescent="0.3">
      <c r="A23" s="30"/>
      <c r="B23" s="16" t="s">
        <v>13</v>
      </c>
      <c r="C23" s="16" t="s">
        <v>14</v>
      </c>
      <c r="D23" s="16" t="s">
        <v>13</v>
      </c>
      <c r="E23" s="16" t="s">
        <v>14</v>
      </c>
      <c r="F23" s="16" t="s">
        <v>13</v>
      </c>
      <c r="G23" s="31" t="s">
        <v>14</v>
      </c>
      <c r="H23" s="16" t="s">
        <v>13</v>
      </c>
      <c r="I23" s="16" t="s">
        <v>14</v>
      </c>
      <c r="J23" s="9"/>
      <c r="K23" s="9"/>
      <c r="L23" s="5"/>
      <c r="M23" s="3"/>
      <c r="N23" s="3"/>
      <c r="O23" s="3"/>
      <c r="P23" s="5"/>
    </row>
    <row r="24" spans="1:16" ht="52.5" x14ac:dyDescent="0.3">
      <c r="A24" s="32" t="s">
        <v>15</v>
      </c>
      <c r="B24" s="22">
        <f>SUM(B12:B15)</f>
        <v>92700</v>
      </c>
      <c r="C24" s="33">
        <v>1</v>
      </c>
      <c r="D24" s="22">
        <f>SUM(E12:E15)</f>
        <v>2616200</v>
      </c>
      <c r="E24" s="33">
        <v>1</v>
      </c>
      <c r="F24" s="22">
        <f>SUM(H12:H15)</f>
        <v>3291100.0016000001</v>
      </c>
      <c r="G24" s="33">
        <v>1</v>
      </c>
      <c r="H24" s="22">
        <f>SUM(B24+D24+F24)</f>
        <v>6000000.0016000001</v>
      </c>
      <c r="I24" s="33">
        <v>1</v>
      </c>
      <c r="J24" s="9"/>
      <c r="K24" s="9"/>
      <c r="L24" s="3"/>
      <c r="M24" s="3"/>
      <c r="N24" s="3"/>
      <c r="O24" s="3"/>
      <c r="P24" s="5"/>
    </row>
    <row r="25" spans="1:16" x14ac:dyDescent="0.3">
      <c r="A25" s="34" t="s">
        <v>16</v>
      </c>
      <c r="B25" s="22">
        <f>SUM(C12:C15)</f>
        <v>64890</v>
      </c>
      <c r="C25" s="33">
        <f>SUM(B25/B24)</f>
        <v>0.7</v>
      </c>
      <c r="D25" s="22">
        <f>SUM(F12:F15)</f>
        <v>1831340</v>
      </c>
      <c r="E25" s="35">
        <f>SUM(D25/D24)</f>
        <v>0.7</v>
      </c>
      <c r="F25" s="22">
        <f>SUM(I12:I15)</f>
        <v>2303770.0011200001</v>
      </c>
      <c r="G25" s="35">
        <f>SUM(F25/F24)</f>
        <v>0.70000000000000007</v>
      </c>
      <c r="H25" s="22">
        <f>SUM(B25+D25+F25)</f>
        <v>4200000.0011200001</v>
      </c>
      <c r="I25" s="35">
        <f>SUM(H25/H24)</f>
        <v>0.70000000000000007</v>
      </c>
      <c r="J25" s="9"/>
      <c r="K25" s="9"/>
      <c r="L25" s="3"/>
      <c r="M25" s="3"/>
      <c r="N25" s="3"/>
      <c r="O25" s="3"/>
      <c r="P25" s="5"/>
    </row>
    <row r="26" spans="1:16" x14ac:dyDescent="0.3">
      <c r="A26" s="34" t="s">
        <v>17</v>
      </c>
      <c r="B26" s="22">
        <f>SUM(D12:D15)</f>
        <v>27810</v>
      </c>
      <c r="C26" s="35">
        <f>SUM(B26/B24)</f>
        <v>0.3</v>
      </c>
      <c r="D26" s="22">
        <f>SUM(G12:G15)</f>
        <v>784860</v>
      </c>
      <c r="E26" s="35">
        <f>SUM(D26/D24)</f>
        <v>0.3</v>
      </c>
      <c r="F26" s="22">
        <f>SUM(J12:J15)</f>
        <v>987330.00048000005</v>
      </c>
      <c r="G26" s="35">
        <f>SUM(F26/F24)</f>
        <v>0.3</v>
      </c>
      <c r="H26" s="22">
        <f>SUM(B26+D26+F26)</f>
        <v>1800000.0004799999</v>
      </c>
      <c r="I26" s="35">
        <f>SUM(H26/H24)</f>
        <v>0.3</v>
      </c>
      <c r="J26" s="9"/>
      <c r="K26" s="9"/>
      <c r="L26" s="5"/>
      <c r="M26" s="3"/>
      <c r="N26" s="3"/>
      <c r="O26" s="3"/>
      <c r="P26" s="5"/>
    </row>
    <row r="27" spans="1:16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5"/>
      <c r="M27" s="3"/>
      <c r="N27" s="3"/>
      <c r="O27" s="3"/>
      <c r="P27" s="5"/>
    </row>
    <row r="28" spans="1:16" x14ac:dyDescent="0.3">
      <c r="A28" s="36"/>
      <c r="B28" s="36"/>
      <c r="C28" s="36"/>
      <c r="D28" s="5"/>
      <c r="E28" s="3"/>
      <c r="F28" s="3"/>
      <c r="G28" s="3"/>
      <c r="H28" s="5"/>
      <c r="I28" s="3"/>
      <c r="J28" s="3"/>
      <c r="K28" s="3"/>
      <c r="L28" s="5"/>
      <c r="M28" s="3"/>
      <c r="N28" s="3"/>
      <c r="O28" s="3"/>
      <c r="P28" s="5"/>
    </row>
    <row r="29" spans="1:16" x14ac:dyDescent="0.3">
      <c r="A29" s="3"/>
      <c r="B29" s="3"/>
      <c r="C29" s="3"/>
      <c r="D29" s="5"/>
      <c r="E29" s="3"/>
      <c r="F29" s="3"/>
      <c r="G29" s="3"/>
      <c r="H29" s="5"/>
      <c r="I29" s="3"/>
      <c r="J29" s="3"/>
      <c r="K29" s="3"/>
      <c r="L29" s="5"/>
      <c r="M29" s="3"/>
      <c r="N29" s="3"/>
      <c r="O29" s="3"/>
      <c r="P29" s="5"/>
    </row>
  </sheetData>
  <mergeCells count="9">
    <mergeCell ref="A28:C28"/>
    <mergeCell ref="G1:K1"/>
    <mergeCell ref="B10:D10"/>
    <mergeCell ref="E10:G10"/>
    <mergeCell ref="H10:J10"/>
    <mergeCell ref="B22:C22"/>
    <mergeCell ref="D22:E22"/>
    <mergeCell ref="F22:G22"/>
    <mergeCell ref="H22:I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2473C8D1-129B-449E-9F07-0D08F0739F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BC6965-89BE-4D88-865C-EDA757118D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049555-C5AB-49CE-9EF4-DEE67E5BD019}">
  <ds:schemaRefs>
    <ds:schemaRef ds:uri="http://schemas.microsoft.com/office/2006/metadata/properties"/>
    <ds:schemaRef ds:uri="http://schemas.microsoft.com/office/infopath/2007/PartnerControls"/>
    <ds:schemaRef ds:uri="17076dea-e25b-4474-8f7c-aa2ee5cd0ad6"/>
    <ds:schemaRef ds:uri="08adef74-251f-42fc-9024-6df5c4e3f3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Pille Lumi</dc:creator>
  <cp:keywords/>
  <dc:description/>
  <cp:lastModifiedBy>Tiia Taevere - SOM</cp:lastModifiedBy>
  <cp:revision/>
  <dcterms:created xsi:type="dcterms:W3CDTF">2023-08-22T19:17:50Z</dcterms:created>
  <dcterms:modified xsi:type="dcterms:W3CDTF">2025-01-27T11:15:34Z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d3e44721-9500-4808-ba27-486117dc6fa4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2024-09-12T06:34:54Z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0c51977a-d3ab-4d49-b512-d93b3f267d89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